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EXPOINTER\"/>
    </mc:Choice>
  </mc:AlternateContent>
  <xr:revisionPtr revIDLastSave="0" documentId="13_ncr:1_{5749065D-4382-45F4-AABE-8EA2D73DD9BD}" xr6:coauthVersionLast="47" xr6:coauthVersionMax="47" xr10:uidLastSave="{00000000-0000-0000-0000-000000000000}"/>
  <bookViews>
    <workbookView xWindow="-20610" yWindow="885" windowWidth="20730" windowHeight="11160" xr2:uid="{BD1DFEEE-D399-45D4-96E2-41330B717754}"/>
  </bookViews>
  <sheets>
    <sheet name="VALORAÇÃO EXPOIN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L19" i="1"/>
  <c r="J19" i="1"/>
  <c r="J10" i="1"/>
  <c r="L10" i="1" s="1"/>
  <c r="J12" i="1"/>
  <c r="L12" i="1" s="1"/>
  <c r="J14" i="1"/>
  <c r="L14" i="1" s="1"/>
  <c r="J15" i="1"/>
  <c r="L15" i="1" s="1"/>
  <c r="G32" i="1"/>
  <c r="J25" i="1" s="1"/>
  <c r="F19" i="1" l="1"/>
  <c r="P17" i="1" l="1"/>
  <c r="P16" i="1"/>
  <c r="G16" i="1" l="1"/>
  <c r="I13" i="1" l="1"/>
  <c r="J13" i="1" s="1"/>
  <c r="I11" i="1"/>
  <c r="J11" i="1" s="1"/>
  <c r="L11" i="1" s="1"/>
  <c r="L13" i="1" l="1"/>
  <c r="N13" i="1" s="1"/>
  <c r="I18" i="1"/>
  <c r="J18" i="1" s="1"/>
  <c r="L18" i="1" s="1"/>
  <c r="I17" i="1"/>
  <c r="J17" i="1" s="1"/>
  <c r="L17" i="1" s="1"/>
  <c r="I16" i="1"/>
  <c r="J16" i="1" s="1"/>
  <c r="L16" i="1" s="1"/>
  <c r="I9" i="1"/>
  <c r="J9" i="1" s="1"/>
  <c r="L20" i="1" l="1"/>
  <c r="L9" i="1"/>
  <c r="N19" i="1"/>
  <c r="J26" i="1" s="1"/>
  <c r="J24" i="1" l="1"/>
  <c r="J23" i="1"/>
  <c r="Q9" i="1"/>
  <c r="J27" i="1" l="1"/>
  <c r="Q16" i="1"/>
  <c r="P18" i="1" l="1"/>
  <c r="Q11" i="1"/>
  <c r="Q18" i="1" l="1"/>
  <c r="P13" i="1" l="1"/>
  <c r="Q17" i="1" l="1"/>
  <c r="Q13" i="1"/>
  <c r="Q19" i="1" l="1"/>
</calcChain>
</file>

<file path=xl/sharedStrings.xml><?xml version="1.0" encoding="utf-8"?>
<sst xmlns="http://schemas.openxmlformats.org/spreadsheetml/2006/main" count="60" uniqueCount="46">
  <si>
    <t>Mercado: RS</t>
  </si>
  <si>
    <t>ESPECIAL</t>
  </si>
  <si>
    <t>DATA/HORÁRIO</t>
  </si>
  <si>
    <t xml:space="preserve">ESQUEMA COMERCIAL 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</si>
  <si>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</si>
  <si>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</si>
  <si>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</si>
  <si>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</si>
  <si>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</si>
  <si>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</si>
  <si>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</si>
  <si>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</si>
  <si>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</si>
  <si>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</si>
  <si>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 xml:space="preserve"> 5" de assinatura</t>
  </si>
  <si>
    <t>GUAÍBA NO AR</t>
  </si>
  <si>
    <t>RIO GRANDE RECORD</t>
  </si>
  <si>
    <t>BOLETINS ESPECIAIS</t>
  </si>
  <si>
    <t>VINHETA 5"</t>
  </si>
  <si>
    <t>BALANÇO GERAL</t>
  </si>
  <si>
    <t>TOTAL</t>
  </si>
  <si>
    <t>PLAY PLUS</t>
  </si>
  <si>
    <t xml:space="preserve">TRANSMISSÃO SIMULTÂNEA </t>
  </si>
  <si>
    <t xml:space="preserve">EXPOINTER / DIGITAL
</t>
  </si>
  <si>
    <t>DIGITAL</t>
  </si>
  <si>
    <t>FORMATO</t>
  </si>
  <si>
    <t>MÍDIA</t>
  </si>
  <si>
    <t>FACE</t>
  </si>
  <si>
    <t>REELS</t>
  </si>
  <si>
    <t>INSTAGRAM</t>
  </si>
  <si>
    <t>FEED</t>
  </si>
  <si>
    <t>CACHÊ</t>
  </si>
  <si>
    <t>STORIES</t>
  </si>
  <si>
    <t>VALOR ESPECIAL</t>
  </si>
  <si>
    <t>Tabela de Preços: OUTUBRO 2025</t>
  </si>
  <si>
    <t>RECORD PLUS</t>
  </si>
  <si>
    <t>Período de Exibição: ANO 2026</t>
  </si>
  <si>
    <t>PLANEJAMENTO 2026 - VALORAÇÃO EXPOINTER</t>
  </si>
  <si>
    <t xml:space="preserve">EXPOINTER 2026
</t>
  </si>
  <si>
    <t>Merchandising 60"</t>
  </si>
  <si>
    <t>R7 - MÍDIA LIVRE</t>
  </si>
  <si>
    <t>CHAMADAS ROTATIVO 07H 24H</t>
  </si>
  <si>
    <t xml:space="preserve"> ROTATIVO 07H 24H</t>
  </si>
  <si>
    <t>COMERCIAIS DE 30"</t>
  </si>
  <si>
    <t>BALANÇO GERAL SÁBADO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</si>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</sst>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Gotham Bold"/>
    </font>
    <font>
      <sz val="13"/>
      <name val="Calibri"/>
      <family val="2"/>
    </font>
    <font>
      <sz val="13"/>
      <color indexed="8"/>
      <name val="Calibri"/>
      <family val="2"/>
    </font>
    <font>
      <b/>
      <sz val="13"/>
      <name val="Calibri"/>
      <family val="2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sz val="9"/>
      <name val="Trebuchet MS"/>
      <family val="2"/>
    </font>
    <font>
      <sz val="13"/>
      <color theme="1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medium">
        <color theme="0" tint="-0.34998626667073579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ck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8" fillId="2" borderId="5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/>
    <xf numFmtId="165" fontId="11" fillId="4" borderId="9" xfId="6" applyFont="1" applyFill="1" applyBorder="1" applyAlignment="1">
      <alignment horizontal="center" vertical="center" wrapText="1"/>
    </xf>
    <xf numFmtId="3" fontId="17" fillId="7" borderId="11" xfId="2" applyNumberFormat="1" applyFont="1" applyFill="1" applyBorder="1" applyAlignment="1" applyProtection="1">
      <alignment horizontal="center" vertical="center"/>
    </xf>
    <xf numFmtId="165" fontId="11" fillId="4" borderId="14" xfId="6" applyFont="1" applyFill="1" applyBorder="1" applyAlignment="1">
      <alignment horizontal="center" vertical="center" wrapText="1"/>
    </xf>
    <xf numFmtId="3" fontId="14" fillId="0" borderId="12" xfId="2" applyNumberFormat="1" applyFont="1" applyBorder="1" applyAlignment="1" applyProtection="1">
      <alignment horizontal="center" vertical="center"/>
    </xf>
    <xf numFmtId="3" fontId="18" fillId="7" borderId="13" xfId="2" applyNumberFormat="1" applyFont="1" applyFill="1" applyBorder="1" applyAlignment="1" applyProtection="1">
      <alignment horizontal="center" vertical="center"/>
    </xf>
    <xf numFmtId="3" fontId="19" fillId="0" borderId="17" xfId="7" applyNumberFormat="1" applyFont="1" applyBorder="1" applyAlignment="1">
      <alignment horizontal="center" vertical="center"/>
    </xf>
    <xf numFmtId="3" fontId="14" fillId="0" borderId="15" xfId="2" applyNumberFormat="1" applyFont="1" applyBorder="1" applyAlignment="1" applyProtection="1">
      <alignment horizontal="center" vertical="center"/>
    </xf>
    <xf numFmtId="3" fontId="19" fillId="0" borderId="16" xfId="7" applyNumberFormat="1" applyFont="1" applyBorder="1" applyAlignment="1">
      <alignment horizontal="center" vertical="center"/>
    </xf>
    <xf numFmtId="3" fontId="14" fillId="0" borderId="16" xfId="2" applyNumberFormat="1" applyFont="1" applyBorder="1" applyAlignment="1" applyProtection="1">
      <alignment horizontal="center" vertical="center"/>
    </xf>
    <xf numFmtId="3" fontId="19" fillId="0" borderId="18" xfId="7" applyNumberFormat="1" applyFont="1" applyBorder="1" applyAlignment="1">
      <alignment horizontal="center" vertical="center"/>
    </xf>
    <xf numFmtId="3" fontId="20" fillId="0" borderId="13" xfId="2" applyNumberFormat="1" applyFont="1" applyBorder="1" applyAlignment="1" applyProtection="1">
      <alignment horizontal="center" vertical="center"/>
    </xf>
    <xf numFmtId="3" fontId="23" fillId="0" borderId="13" xfId="2" applyNumberFormat="1" applyFont="1" applyBorder="1" applyAlignment="1" applyProtection="1">
      <alignment horizontal="center" vertical="center"/>
    </xf>
    <xf numFmtId="22" fontId="14" fillId="0" borderId="20" xfId="0" applyNumberFormat="1" applyFont="1" applyBorder="1" applyAlignment="1">
      <alignment horizontal="center" vertical="center" wrapText="1"/>
    </xf>
    <xf numFmtId="0" fontId="15" fillId="3" borderId="20" xfId="2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166" fontId="15" fillId="3" borderId="20" xfId="2" applyNumberFormat="1" applyFont="1" applyFill="1" applyBorder="1" applyAlignment="1" applyProtection="1">
      <alignment horizontal="center" vertical="center"/>
    </xf>
    <xf numFmtId="167" fontId="15" fillId="3" borderId="20" xfId="2" applyNumberFormat="1" applyFont="1" applyFill="1" applyBorder="1" applyAlignment="1" applyProtection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4" fontId="16" fillId="0" borderId="20" xfId="0" applyNumberFormat="1" applyFont="1" applyBorder="1" applyAlignment="1">
      <alignment horizontal="center" vertical="center" wrapText="1"/>
    </xf>
    <xf numFmtId="164" fontId="14" fillId="0" borderId="20" xfId="2" applyNumberFormat="1" applyFont="1" applyBorder="1" applyAlignment="1" applyProtection="1">
      <alignment horizontal="center" vertical="center"/>
    </xf>
    <xf numFmtId="14" fontId="14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/>
    <xf numFmtId="0" fontId="22" fillId="0" borderId="20" xfId="0" applyFont="1" applyBorder="1" applyAlignment="1">
      <alignment horizontal="center"/>
    </xf>
    <xf numFmtId="0" fontId="21" fillId="0" borderId="20" xfId="0" applyFont="1" applyBorder="1"/>
    <xf numFmtId="0" fontId="27" fillId="0" borderId="0" xfId="0" applyFont="1"/>
    <xf numFmtId="22" fontId="14" fillId="0" borderId="24" xfId="0" applyNumberFormat="1" applyFont="1" applyBorder="1" applyAlignment="1">
      <alignment horizontal="center" vertical="center" wrapText="1"/>
    </xf>
    <xf numFmtId="0" fontId="15" fillId="3" borderId="24" xfId="2" applyFont="1" applyFill="1" applyBorder="1" applyAlignment="1" applyProtection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164" fontId="20" fillId="0" borderId="24" xfId="2" applyNumberFormat="1" applyFont="1" applyBorder="1" applyAlignment="1" applyProtection="1">
      <alignment horizontal="center" vertical="center"/>
    </xf>
    <xf numFmtId="166" fontId="15" fillId="3" borderId="24" xfId="2" applyNumberFormat="1" applyFont="1" applyFill="1" applyBorder="1" applyAlignment="1" applyProtection="1">
      <alignment horizontal="center" vertical="center"/>
    </xf>
    <xf numFmtId="167" fontId="15" fillId="3" borderId="24" xfId="2" applyNumberFormat="1" applyFont="1" applyFill="1" applyBorder="1" applyAlignment="1" applyProtection="1">
      <alignment horizontal="center" vertical="center"/>
    </xf>
    <xf numFmtId="3" fontId="15" fillId="6" borderId="24" xfId="2" applyNumberFormat="1" applyFont="1" applyFill="1" applyBorder="1" applyAlignment="1" applyProtection="1">
      <alignment horizontal="center" vertical="center"/>
    </xf>
    <xf numFmtId="9" fontId="14" fillId="6" borderId="24" xfId="9" applyFont="1" applyFill="1" applyBorder="1" applyAlignment="1" applyProtection="1">
      <alignment horizontal="center" vertical="center"/>
    </xf>
    <xf numFmtId="164" fontId="14" fillId="6" borderId="24" xfId="2" applyNumberFormat="1" applyFont="1" applyFill="1" applyBorder="1" applyAlignment="1" applyProtection="1">
      <alignment horizontal="center" vertical="center"/>
    </xf>
    <xf numFmtId="165" fontId="24" fillId="4" borderId="23" xfId="6" applyFont="1" applyFill="1" applyBorder="1" applyAlignment="1">
      <alignment horizontal="center" vertical="center" wrapText="1"/>
    </xf>
    <xf numFmtId="165" fontId="24" fillId="4" borderId="21" xfId="6" applyFont="1" applyFill="1" applyBorder="1" applyAlignment="1">
      <alignment horizontal="center" vertical="center" wrapText="1"/>
    </xf>
    <xf numFmtId="165" fontId="24" fillId="4" borderId="22" xfId="6" applyFont="1" applyFill="1" applyBorder="1" applyAlignment="1">
      <alignment horizontal="center" vertical="center" wrapText="1"/>
    </xf>
    <xf numFmtId="165" fontId="24" fillId="4" borderId="25" xfId="6" applyFont="1" applyFill="1" applyBorder="1" applyAlignment="1">
      <alignment horizontal="center" vertical="center" wrapText="1"/>
    </xf>
    <xf numFmtId="165" fontId="24" fillId="4" borderId="23" xfId="6" applyFont="1" applyFill="1" applyBorder="1" applyAlignment="1">
      <alignment horizontal="center" vertical="center"/>
    </xf>
    <xf numFmtId="9" fontId="14" fillId="3" borderId="24" xfId="9" applyFont="1" applyFill="1" applyBorder="1" applyAlignment="1" applyProtection="1">
      <alignment horizontal="center" vertical="center"/>
    </xf>
    <xf numFmtId="3" fontId="25" fillId="0" borderId="20" xfId="0" applyNumberFormat="1" applyFont="1" applyBorder="1"/>
    <xf numFmtId="3" fontId="21" fillId="3" borderId="20" xfId="0" applyNumberFormat="1" applyFont="1" applyFill="1" applyBorder="1"/>
    <xf numFmtId="0" fontId="0" fillId="0" borderId="20" xfId="0" applyBorder="1"/>
    <xf numFmtId="0" fontId="27" fillId="3" borderId="0" xfId="0" applyFont="1" applyFill="1"/>
    <xf numFmtId="3" fontId="14" fillId="0" borderId="20" xfId="2" applyNumberFormat="1" applyFont="1" applyBorder="1" applyAlignment="1" applyProtection="1">
      <alignment horizontal="center" vertical="center"/>
    </xf>
    <xf numFmtId="3" fontId="14" fillId="3" borderId="20" xfId="2" applyNumberFormat="1" applyFont="1" applyFill="1" applyBorder="1" applyAlignment="1" applyProtection="1">
      <alignment horizontal="center" vertical="center"/>
    </xf>
    <xf numFmtId="3" fontId="23" fillId="3" borderId="20" xfId="2" applyNumberFormat="1" applyFont="1" applyFill="1" applyBorder="1" applyAlignment="1" applyProtection="1">
      <alignment horizontal="center" vertical="center"/>
    </xf>
    <xf numFmtId="3" fontId="20" fillId="3" borderId="20" xfId="2" applyNumberFormat="1" applyFont="1" applyFill="1" applyBorder="1" applyAlignment="1" applyProtection="1">
      <alignment horizontal="center" vertical="center"/>
    </xf>
    <xf numFmtId="0" fontId="23" fillId="0" borderId="27" xfId="2" applyFont="1" applyBorder="1" applyAlignment="1" applyProtection="1">
      <alignment horizontal="left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0" fillId="0" borderId="27" xfId="2" applyFont="1" applyBorder="1" applyAlignment="1" applyProtection="1">
      <alignment horizontal="center" vertical="center"/>
    </xf>
    <xf numFmtId="164" fontId="23" fillId="0" borderId="27" xfId="1" applyNumberFormat="1" applyFont="1" applyFill="1" applyBorder="1" applyAlignment="1" applyProtection="1">
      <alignment horizontal="center" vertical="center"/>
    </xf>
    <xf numFmtId="164" fontId="20" fillId="0" borderId="28" xfId="2" applyNumberFormat="1" applyFont="1" applyBorder="1" applyAlignment="1" applyProtection="1">
      <alignment horizontal="center" vertical="center"/>
    </xf>
    <xf numFmtId="166" fontId="20" fillId="0" borderId="29" xfId="2" applyNumberFormat="1" applyFont="1" applyBorder="1" applyAlignment="1" applyProtection="1">
      <alignment horizontal="center" vertical="center"/>
    </xf>
    <xf numFmtId="0" fontId="20" fillId="0" borderId="30" xfId="2" applyFont="1" applyBorder="1" applyAlignment="1" applyProtection="1">
      <alignment horizontal="center" vertical="center"/>
    </xf>
    <xf numFmtId="164" fontId="23" fillId="3" borderId="31" xfId="1" applyNumberFormat="1" applyFont="1" applyFill="1" applyBorder="1" applyAlignment="1" applyProtection="1">
      <alignment horizontal="center" vertical="center" wrapText="1"/>
    </xf>
    <xf numFmtId="164" fontId="23" fillId="3" borderId="24" xfId="1" applyNumberFormat="1" applyFont="1" applyFill="1" applyBorder="1" applyAlignment="1" applyProtection="1">
      <alignment horizontal="center" vertical="center" wrapText="1"/>
    </xf>
    <xf numFmtId="0" fontId="18" fillId="7" borderId="23" xfId="2" applyFont="1" applyFill="1" applyBorder="1" applyAlignment="1" applyProtection="1">
      <alignment horizontal="center" vertical="center"/>
    </xf>
    <xf numFmtId="164" fontId="17" fillId="7" borderId="23" xfId="1" applyNumberFormat="1" applyFont="1" applyFill="1" applyBorder="1" applyAlignment="1" applyProtection="1">
      <alignment horizontal="center" vertical="center"/>
    </xf>
    <xf numFmtId="164" fontId="18" fillId="7" borderId="23" xfId="2" applyNumberFormat="1" applyFont="1" applyFill="1" applyBorder="1" applyAlignment="1" applyProtection="1">
      <alignment horizontal="center" vertical="center"/>
    </xf>
    <xf numFmtId="166" fontId="18" fillId="7" borderId="23" xfId="2" applyNumberFormat="1" applyFont="1" applyFill="1" applyBorder="1" applyAlignment="1" applyProtection="1">
      <alignment horizontal="center" vertical="center"/>
    </xf>
    <xf numFmtId="3" fontId="18" fillId="7" borderId="23" xfId="2" applyNumberFormat="1" applyFont="1" applyFill="1" applyBorder="1" applyAlignment="1" applyProtection="1">
      <alignment horizontal="center" vertical="center"/>
    </xf>
    <xf numFmtId="0" fontId="26" fillId="3" borderId="20" xfId="0" applyFont="1" applyFill="1" applyBorder="1"/>
    <xf numFmtId="3" fontId="25" fillId="3" borderId="20" xfId="0" applyNumberFormat="1" applyFont="1" applyFill="1" applyBorder="1"/>
    <xf numFmtId="0" fontId="0" fillId="3" borderId="20" xfId="0" applyFill="1" applyBorder="1"/>
    <xf numFmtId="164" fontId="25" fillId="8" borderId="20" xfId="0" applyNumberFormat="1" applyFont="1" applyFill="1" applyBorder="1"/>
    <xf numFmtId="0" fontId="25" fillId="8" borderId="20" xfId="0" applyFont="1" applyFill="1" applyBorder="1"/>
    <xf numFmtId="3" fontId="25" fillId="8" borderId="20" xfId="0" applyNumberFormat="1" applyFont="1" applyFill="1" applyBorder="1"/>
    <xf numFmtId="165" fontId="24" fillId="4" borderId="10" xfId="6" applyFont="1" applyFill="1" applyBorder="1" applyAlignment="1">
      <alignment horizontal="center" vertical="center" wrapText="1"/>
    </xf>
    <xf numFmtId="165" fontId="24" fillId="4" borderId="24" xfId="6" applyFont="1" applyFill="1" applyBorder="1" applyAlignment="1">
      <alignment horizontal="center" vertical="center" wrapText="1"/>
    </xf>
    <xf numFmtId="0" fontId="13" fillId="5" borderId="26" xfId="2" applyFont="1" applyFill="1" applyBorder="1" applyAlignment="1" applyProtection="1">
      <alignment horizontal="center" vertical="center" wrapText="1"/>
    </xf>
    <xf numFmtId="0" fontId="13" fillId="5" borderId="0" xfId="2" applyFont="1" applyFill="1" applyAlignment="1" applyProtection="1">
      <alignment horizontal="center" vertical="center" wrapText="1"/>
    </xf>
    <xf numFmtId="0" fontId="28" fillId="5" borderId="19" xfId="2" applyFont="1" applyFill="1" applyBorder="1" applyAlignment="1" applyProtection="1">
      <alignment horizontal="center" vertical="center" wrapText="1"/>
    </xf>
    <xf numFmtId="0" fontId="17" fillId="7" borderId="23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219808</xdr:colOff>
      <xdr:row>0</xdr:row>
      <xdr:rowOff>161193</xdr:rowOff>
    </xdr:from>
    <xdr:to>
      <xdr:col>3</xdr:col>
      <xdr:colOff>1025770</xdr:colOff>
      <xdr:row>5</xdr:row>
      <xdr:rowOff>149747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54E3C19-E8BF-4E02-91B0-4D5A01B0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93" y="498231"/>
          <a:ext cx="3267808" cy="1527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4"/>
  <sheetViews>
    <sheetView showGridLines="0" tabSelected="1" zoomScale="65" zoomScaleNormal="65" workbookViewId="0"/>
  </sheetViews>
  <sheetFormatPr defaultRowHeight="27" customHeight="1" x14ac:dyDescent="0.4"/>
  <cols>
    <col min="1" max="1" width="2" customWidth="1"/>
    <col min="2" max="2" width="1.5703125" hidden="1" customWidth="1"/>
    <col min="3" max="3" width="37" customWidth="1"/>
    <col min="4" max="4" width="34.42578125" customWidth="1"/>
    <col min="5" max="5" width="33.42578125" customWidth="1"/>
    <col min="6" max="6" width="11.5703125" customWidth="1"/>
    <col min="7" max="7" width="22.28515625" style="21" customWidth="1"/>
    <col min="8" max="8" width="19.28515625" customWidth="1"/>
    <col min="9" max="9" width="18" customWidth="1"/>
    <col min="10" max="10" width="20.28515625" customWidth="1"/>
    <col min="11" max="11" width="15.140625" style="1" customWidth="1"/>
    <col min="12" max="12" width="20.5703125" style="2" customWidth="1"/>
    <col min="13" max="13" width="2.28515625" customWidth="1"/>
    <col min="14" max="14" width="19.140625" customWidth="1"/>
    <col min="15" max="15" width="2.28515625" customWidth="1"/>
    <col min="16" max="16" width="38.5703125" hidden="1" customWidth="1"/>
    <col min="17" max="17" width="23.140625" hidden="1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S1" s="9"/>
    </row>
    <row r="2" spans="2:19" s="10" customFormat="1" ht="27" customHeight="1" x14ac:dyDescent="0.25">
      <c r="C2" s="11"/>
      <c r="D2" s="12"/>
      <c r="E2" s="12" t="s">
        <v>37</v>
      </c>
      <c r="F2" s="13"/>
      <c r="G2" s="12"/>
      <c r="H2" s="14"/>
      <c r="I2" s="14"/>
      <c r="J2" s="14"/>
      <c r="K2" s="14"/>
      <c r="L2" s="14"/>
      <c r="M2" s="14"/>
      <c r="N2" s="14"/>
      <c r="O2" s="14"/>
      <c r="P2" s="15"/>
      <c r="S2" s="16"/>
    </row>
    <row r="3" spans="2:19" s="10" customFormat="1" ht="27" customHeight="1" x14ac:dyDescent="0.25">
      <c r="C3" s="11"/>
      <c r="D3" s="12"/>
      <c r="E3" s="12" t="s">
        <v>0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5"/>
      <c r="S3" s="16"/>
    </row>
    <row r="4" spans="2:19" s="10" customFormat="1" ht="27" customHeight="1" x14ac:dyDescent="0.25">
      <c r="C4" s="11"/>
      <c r="D4" s="12"/>
      <c r="E4" s="12" t="s">
        <v>36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7"/>
      <c r="S4" s="16"/>
    </row>
    <row r="5" spans="2:19" s="10" customFormat="1" ht="27" customHeight="1" x14ac:dyDescent="0.25">
      <c r="C5" s="11"/>
      <c r="D5" s="12"/>
      <c r="E5" s="12" t="s">
        <v>34</v>
      </c>
      <c r="F5" s="13"/>
      <c r="G5" s="14"/>
      <c r="H5" s="14"/>
      <c r="I5" s="14"/>
      <c r="J5" s="14"/>
      <c r="K5" s="14"/>
      <c r="L5" s="14"/>
      <c r="M5" s="14"/>
      <c r="N5" s="14"/>
      <c r="O5" s="14"/>
      <c r="P5" s="17"/>
      <c r="S5" s="16"/>
    </row>
    <row r="6" spans="2:19" s="10" customFormat="1" ht="15" customHeight="1" thickBot="1" x14ac:dyDescent="0.3"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S6" s="16"/>
    </row>
    <row r="7" spans="2:19" ht="27" customHeight="1" thickBot="1" x14ac:dyDescent="0.45"/>
    <row r="8" spans="2:19" ht="43.5" customHeight="1" thickTop="1" thickBot="1" x14ac:dyDescent="0.45">
      <c r="C8" s="60" t="s">
        <v>1</v>
      </c>
      <c r="D8" s="60" t="s">
        <v>2</v>
      </c>
      <c r="E8" s="60" t="s">
        <v>3</v>
      </c>
      <c r="F8" s="61" t="s">
        <v>4</v>
      </c>
      <c r="G8" s="62" t="s">
        <v>5</v>
      </c>
      <c r="H8" s="63" t="s">
        <v>6</v>
      </c>
      <c r="I8" s="60" t="s">
        <v>7</v>
      </c>
      <c r="J8" s="60" t="s">
        <v>8</v>
      </c>
      <c r="K8" s="64" t="s">
        <v>9</v>
      </c>
      <c r="L8" s="60" t="s">
        <v>10</v>
      </c>
      <c r="M8" s="22"/>
      <c r="N8" s="25" t="s">
        <v>11</v>
      </c>
      <c r="O8" s="22"/>
      <c r="P8" s="25" t="s">
        <v>12</v>
      </c>
      <c r="Q8" s="23" t="s">
        <v>13</v>
      </c>
    </row>
    <row r="9" spans="2:19" ht="27" customHeight="1" x14ac:dyDescent="0.4">
      <c r="C9" s="98" t="s">
        <v>38</v>
      </c>
      <c r="D9" s="51" t="s">
        <v>41</v>
      </c>
      <c r="E9" s="52" t="s">
        <v>14</v>
      </c>
      <c r="F9" s="53">
        <v>35</v>
      </c>
      <c r="G9" s="54">
        <v>16966</v>
      </c>
      <c r="H9" s="55">
        <v>0.25</v>
      </c>
      <c r="I9" s="56">
        <f t="shared" ref="I9" si="0">(H9*G9)</f>
        <v>4241.5</v>
      </c>
      <c r="J9" s="57">
        <f t="shared" ref="J9:J18" si="1">I9*F9</f>
        <v>148452.5</v>
      </c>
      <c r="K9" s="58">
        <v>0</v>
      </c>
      <c r="L9" s="59">
        <f>J9-(J9*K9)</f>
        <v>148452.5</v>
      </c>
      <c r="M9" s="50"/>
      <c r="N9" s="70"/>
      <c r="P9" s="29">
        <v>123669</v>
      </c>
      <c r="Q9" s="26">
        <f>P9*F9</f>
        <v>4328415</v>
      </c>
    </row>
    <row r="10" spans="2:19" ht="27" customHeight="1" x14ac:dyDescent="0.4">
      <c r="C10" s="98"/>
      <c r="D10" s="35"/>
      <c r="E10" s="36"/>
      <c r="F10" s="37"/>
      <c r="G10" s="40"/>
      <c r="H10" s="38"/>
      <c r="I10" s="39"/>
      <c r="J10" s="57">
        <f t="shared" si="1"/>
        <v>0</v>
      </c>
      <c r="K10" s="58"/>
      <c r="L10" s="59">
        <f t="shared" ref="L10:L18" si="2">J10-(J10*K10)</f>
        <v>0</v>
      </c>
      <c r="M10" s="50"/>
      <c r="N10" s="70"/>
      <c r="P10" s="28"/>
      <c r="Q10" s="26"/>
    </row>
    <row r="11" spans="2:19" ht="27" customHeight="1" x14ac:dyDescent="0.4">
      <c r="C11" s="98"/>
      <c r="D11" s="35" t="s">
        <v>42</v>
      </c>
      <c r="E11" s="36" t="s">
        <v>43</v>
      </c>
      <c r="F11" s="37">
        <v>10</v>
      </c>
      <c r="G11" s="40">
        <v>16966</v>
      </c>
      <c r="H11" s="38">
        <v>1</v>
      </c>
      <c r="I11" s="39">
        <f>G11*H11</f>
        <v>16966</v>
      </c>
      <c r="J11" s="57">
        <f t="shared" si="1"/>
        <v>169660</v>
      </c>
      <c r="K11" s="58">
        <v>0</v>
      </c>
      <c r="L11" s="59">
        <f t="shared" si="2"/>
        <v>169660</v>
      </c>
      <c r="M11" s="50"/>
      <c r="N11" s="70"/>
      <c r="P11" s="30">
        <v>62771</v>
      </c>
      <c r="Q11" s="26">
        <f t="shared" ref="Q11:Q18" si="3">P11*F11</f>
        <v>627710</v>
      </c>
    </row>
    <row r="12" spans="2:19" ht="27" customHeight="1" x14ac:dyDescent="0.4">
      <c r="C12" s="98"/>
      <c r="D12" s="35"/>
      <c r="E12" s="36"/>
      <c r="F12" s="37"/>
      <c r="G12" s="40"/>
      <c r="H12" s="38"/>
      <c r="I12" s="39"/>
      <c r="J12" s="57">
        <f t="shared" si="1"/>
        <v>0</v>
      </c>
      <c r="K12" s="58"/>
      <c r="L12" s="59">
        <f t="shared" si="2"/>
        <v>0</v>
      </c>
      <c r="M12" s="50"/>
      <c r="N12" s="70"/>
      <c r="P12" s="31"/>
      <c r="Q12" s="26"/>
    </row>
    <row r="13" spans="2:19" ht="27" customHeight="1" x14ac:dyDescent="0.4">
      <c r="C13" s="98"/>
      <c r="D13" s="35" t="s">
        <v>44</v>
      </c>
      <c r="E13" s="36" t="s">
        <v>39</v>
      </c>
      <c r="F13" s="37">
        <v>1</v>
      </c>
      <c r="G13" s="40">
        <v>26250</v>
      </c>
      <c r="H13" s="38">
        <v>1</v>
      </c>
      <c r="I13" s="39">
        <f>G13*H13</f>
        <v>26250</v>
      </c>
      <c r="J13" s="57">
        <f t="shared" si="1"/>
        <v>26250</v>
      </c>
      <c r="K13" s="58">
        <v>0</v>
      </c>
      <c r="L13" s="59">
        <f t="shared" si="2"/>
        <v>26250</v>
      </c>
      <c r="M13" s="50"/>
      <c r="N13" s="71">
        <f>(L13*20%)</f>
        <v>5250</v>
      </c>
      <c r="P13" s="31" t="e">
        <f>#REF!</f>
        <v>#REF!</v>
      </c>
      <c r="Q13" s="26" t="e">
        <f t="shared" si="3"/>
        <v>#REF!</v>
      </c>
    </row>
    <row r="14" spans="2:19" ht="27" customHeight="1" x14ac:dyDescent="0.4">
      <c r="C14" s="98"/>
      <c r="D14" s="35"/>
      <c r="E14" s="36"/>
      <c r="F14" s="37"/>
      <c r="G14" s="40"/>
      <c r="H14" s="38"/>
      <c r="I14" s="39"/>
      <c r="J14" s="57">
        <f t="shared" si="1"/>
        <v>0</v>
      </c>
      <c r="K14" s="58"/>
      <c r="L14" s="59">
        <f t="shared" si="2"/>
        <v>0</v>
      </c>
      <c r="M14" s="50"/>
      <c r="N14" s="70"/>
      <c r="P14" s="31"/>
      <c r="Q14" s="26"/>
    </row>
    <row r="15" spans="2:19" ht="27" customHeight="1" x14ac:dyDescent="0.4">
      <c r="C15" s="98"/>
      <c r="D15" s="41" t="s">
        <v>17</v>
      </c>
      <c r="E15" s="36"/>
      <c r="F15" s="37"/>
      <c r="G15" s="42"/>
      <c r="H15" s="38"/>
      <c r="I15" s="39"/>
      <c r="J15" s="57">
        <f t="shared" si="1"/>
        <v>0</v>
      </c>
      <c r="K15" s="58"/>
      <c r="L15" s="59">
        <f t="shared" si="2"/>
        <v>0</v>
      </c>
      <c r="M15" s="50"/>
      <c r="N15" s="70"/>
      <c r="P15" s="31"/>
      <c r="Q15" s="26"/>
    </row>
    <row r="16" spans="2:19" ht="27" customHeight="1" x14ac:dyDescent="0.4">
      <c r="C16" s="98"/>
      <c r="D16" s="43" t="s">
        <v>15</v>
      </c>
      <c r="E16" s="36" t="s">
        <v>18</v>
      </c>
      <c r="F16" s="37">
        <v>5</v>
      </c>
      <c r="G16" s="42">
        <f>G11</f>
        <v>16966</v>
      </c>
      <c r="H16" s="38">
        <v>0.375</v>
      </c>
      <c r="I16" s="39">
        <f>(H16*G16)</f>
        <v>6362.25</v>
      </c>
      <c r="J16" s="57">
        <f t="shared" si="1"/>
        <v>31811.25</v>
      </c>
      <c r="K16" s="58">
        <v>0</v>
      </c>
      <c r="L16" s="59">
        <f t="shared" si="2"/>
        <v>31811.25</v>
      </c>
      <c r="M16" s="50"/>
      <c r="N16" s="70"/>
      <c r="P16" s="31">
        <f>P11</f>
        <v>62771</v>
      </c>
      <c r="Q16" s="26">
        <f t="shared" si="3"/>
        <v>313855</v>
      </c>
    </row>
    <row r="17" spans="3:19" ht="27" customHeight="1" x14ac:dyDescent="0.4">
      <c r="C17" s="98"/>
      <c r="D17" s="43" t="s">
        <v>19</v>
      </c>
      <c r="E17" s="36" t="s">
        <v>18</v>
      </c>
      <c r="F17" s="37">
        <v>5</v>
      </c>
      <c r="G17" s="42">
        <v>11632</v>
      </c>
      <c r="H17" s="38">
        <v>0.375</v>
      </c>
      <c r="I17" s="39">
        <f t="shared" ref="I17:I18" si="4">(H17*G17)</f>
        <v>4362</v>
      </c>
      <c r="J17" s="57">
        <f t="shared" si="1"/>
        <v>21810</v>
      </c>
      <c r="K17" s="58">
        <v>0</v>
      </c>
      <c r="L17" s="59">
        <f t="shared" si="2"/>
        <v>21810</v>
      </c>
      <c r="M17" s="50"/>
      <c r="N17" s="70"/>
      <c r="P17" s="31" t="e">
        <f>#REF!</f>
        <v>#REF!</v>
      </c>
      <c r="Q17" s="26" t="e">
        <f t="shared" si="3"/>
        <v>#REF!</v>
      </c>
    </row>
    <row r="18" spans="3:19" ht="27" customHeight="1" thickBot="1" x14ac:dyDescent="0.45">
      <c r="C18" s="98"/>
      <c r="D18" s="44" t="s">
        <v>16</v>
      </c>
      <c r="E18" s="36" t="s">
        <v>18</v>
      </c>
      <c r="F18" s="37">
        <v>5</v>
      </c>
      <c r="G18" s="42">
        <v>19306</v>
      </c>
      <c r="H18" s="38">
        <v>0.375</v>
      </c>
      <c r="I18" s="39">
        <f t="shared" si="4"/>
        <v>7239.75</v>
      </c>
      <c r="J18" s="57">
        <f t="shared" si="1"/>
        <v>36198.75</v>
      </c>
      <c r="K18" s="58">
        <v>0</v>
      </c>
      <c r="L18" s="59">
        <f t="shared" si="2"/>
        <v>36198.75</v>
      </c>
      <c r="M18" s="50"/>
      <c r="N18" s="70"/>
      <c r="P18" s="32" t="e">
        <f>#REF!</f>
        <v>#REF!</v>
      </c>
      <c r="Q18" s="26" t="e">
        <f t="shared" si="3"/>
        <v>#REF!</v>
      </c>
    </row>
    <row r="19" spans="3:19" ht="27" customHeight="1" thickBot="1" x14ac:dyDescent="0.45">
      <c r="C19" s="99" t="s">
        <v>20</v>
      </c>
      <c r="D19" s="99"/>
      <c r="E19" s="83"/>
      <c r="F19" s="84">
        <f>SUM(F9:F18)</f>
        <v>61</v>
      </c>
      <c r="G19" s="85"/>
      <c r="H19" s="86"/>
      <c r="I19" s="83"/>
      <c r="J19" s="87">
        <f>SUM(J9:J18)</f>
        <v>434182.5</v>
      </c>
      <c r="K19" s="83"/>
      <c r="L19" s="85">
        <f>SUM(L9:L18)</f>
        <v>434182.5</v>
      </c>
      <c r="M19" s="69"/>
      <c r="N19" s="72">
        <f>SUM(N9:N18)</f>
        <v>5250</v>
      </c>
      <c r="P19" s="27"/>
      <c r="Q19" s="24" t="e">
        <f>SUM(Q9:Q18)</f>
        <v>#REF!</v>
      </c>
    </row>
    <row r="20" spans="3:19" ht="27" customHeight="1" thickBot="1" x14ac:dyDescent="0.45">
      <c r="C20" s="74"/>
      <c r="D20" s="75" t="s">
        <v>35</v>
      </c>
      <c r="E20" s="76" t="s">
        <v>22</v>
      </c>
      <c r="F20" s="77">
        <v>1</v>
      </c>
      <c r="G20" s="78"/>
      <c r="H20" s="79"/>
      <c r="I20" s="80"/>
      <c r="J20" s="81">
        <f>SUM(J13)*(5%)</f>
        <v>1312.5</v>
      </c>
      <c r="K20" s="65"/>
      <c r="L20" s="82">
        <f>(L13)*5%</f>
        <v>1312.5</v>
      </c>
      <c r="M20" s="69"/>
      <c r="N20" s="73"/>
      <c r="P20" s="33"/>
      <c r="Q20" s="34"/>
    </row>
    <row r="21" spans="3:19" ht="27" customHeight="1" x14ac:dyDescent="0.4">
      <c r="K21"/>
    </row>
    <row r="22" spans="3:19" ht="27" customHeight="1" x14ac:dyDescent="0.4">
      <c r="C22" s="96" t="s">
        <v>23</v>
      </c>
      <c r="D22" s="94" t="s">
        <v>24</v>
      </c>
      <c r="E22" s="94" t="s">
        <v>25</v>
      </c>
      <c r="F22" s="94" t="s">
        <v>4</v>
      </c>
      <c r="G22" s="94" t="s">
        <v>8</v>
      </c>
      <c r="J22" s="1"/>
      <c r="K22" s="2"/>
      <c r="L22"/>
      <c r="R22" s="3"/>
      <c r="S22"/>
    </row>
    <row r="23" spans="3:19" ht="27" customHeight="1" x14ac:dyDescent="0.4">
      <c r="C23" s="97"/>
      <c r="D23" s="95"/>
      <c r="E23" s="95"/>
      <c r="F23" s="95"/>
      <c r="G23" s="95"/>
      <c r="I23" s="88" t="s">
        <v>26</v>
      </c>
      <c r="J23" s="89">
        <f>L19</f>
        <v>434182.5</v>
      </c>
      <c r="K23" s="2"/>
      <c r="L23"/>
      <c r="R23" s="3"/>
      <c r="S23"/>
    </row>
    <row r="24" spans="3:19" ht="27" customHeight="1" x14ac:dyDescent="0.4">
      <c r="C24" s="97"/>
      <c r="D24" s="45" t="s">
        <v>27</v>
      </c>
      <c r="E24" s="45" t="s">
        <v>28</v>
      </c>
      <c r="F24" s="46">
        <v>1</v>
      </c>
      <c r="G24" s="46"/>
      <c r="I24" s="88" t="s">
        <v>21</v>
      </c>
      <c r="J24" s="89">
        <f>L20</f>
        <v>1312.5</v>
      </c>
      <c r="K24" s="2"/>
      <c r="L24"/>
      <c r="R24" s="3"/>
      <c r="S24"/>
    </row>
    <row r="25" spans="3:19" ht="27" customHeight="1" x14ac:dyDescent="0.4">
      <c r="C25" s="97"/>
      <c r="D25" s="47" t="s">
        <v>29</v>
      </c>
      <c r="E25" s="45" t="s">
        <v>28</v>
      </c>
      <c r="F25" s="48">
        <v>1</v>
      </c>
      <c r="G25" s="46"/>
      <c r="I25" s="88" t="s">
        <v>24</v>
      </c>
      <c r="J25" s="89">
        <f>G32</f>
        <v>15000</v>
      </c>
      <c r="K25" s="2"/>
      <c r="L25"/>
      <c r="R25" s="3"/>
      <c r="S25"/>
    </row>
    <row r="26" spans="3:19" ht="27" customHeight="1" x14ac:dyDescent="0.4">
      <c r="C26" s="97"/>
      <c r="D26" s="45" t="s">
        <v>27</v>
      </c>
      <c r="E26" s="47" t="s">
        <v>30</v>
      </c>
      <c r="F26" s="48">
        <v>1</v>
      </c>
      <c r="G26" s="46"/>
      <c r="I26" s="88" t="s">
        <v>31</v>
      </c>
      <c r="J26" s="89">
        <f>N19</f>
        <v>5250</v>
      </c>
      <c r="K26" s="2"/>
      <c r="L26"/>
      <c r="R26" s="3"/>
      <c r="S26"/>
    </row>
    <row r="27" spans="3:19" ht="27" customHeight="1" x14ac:dyDescent="0.4">
      <c r="C27" s="97"/>
      <c r="D27" s="47" t="s">
        <v>29</v>
      </c>
      <c r="E27" s="47" t="s">
        <v>30</v>
      </c>
      <c r="F27" s="48">
        <v>1</v>
      </c>
      <c r="G27" s="46"/>
      <c r="I27" s="92" t="s">
        <v>20</v>
      </c>
      <c r="J27" s="93">
        <f>SUM(J23+J24+J25+J26)</f>
        <v>455745</v>
      </c>
      <c r="K27" s="2"/>
      <c r="L27"/>
      <c r="R27" s="3"/>
      <c r="S27"/>
    </row>
    <row r="28" spans="3:19" ht="27" customHeight="1" x14ac:dyDescent="0.4">
      <c r="C28" s="97"/>
      <c r="D28" s="45" t="s">
        <v>27</v>
      </c>
      <c r="E28" s="47" t="s">
        <v>32</v>
      </c>
      <c r="F28" s="48">
        <v>1</v>
      </c>
      <c r="G28" s="46"/>
      <c r="J28" s="1"/>
      <c r="K28" s="2"/>
      <c r="L28"/>
      <c r="R28" s="3"/>
      <c r="S28"/>
    </row>
    <row r="29" spans="3:19" ht="27" customHeight="1" x14ac:dyDescent="0.4">
      <c r="C29" s="97"/>
      <c r="D29" s="47" t="s">
        <v>29</v>
      </c>
      <c r="E29" s="47" t="s">
        <v>32</v>
      </c>
      <c r="F29" s="48">
        <v>1</v>
      </c>
      <c r="G29" s="46"/>
      <c r="J29" s="1"/>
      <c r="K29" s="2"/>
      <c r="L29"/>
      <c r="R29" s="3"/>
      <c r="S29"/>
    </row>
    <row r="30" spans="3:19" ht="27" customHeight="1" x14ac:dyDescent="0.4">
      <c r="C30" s="97"/>
      <c r="D30" s="49" t="s">
        <v>33</v>
      </c>
      <c r="E30" s="49"/>
      <c r="F30" s="49"/>
      <c r="G30" s="67">
        <v>5000</v>
      </c>
      <c r="J30" s="1"/>
      <c r="K30" s="2"/>
      <c r="L30"/>
      <c r="R30" s="3"/>
      <c r="S30"/>
    </row>
    <row r="31" spans="3:19" ht="27" customHeight="1" x14ac:dyDescent="0.4">
      <c r="C31" s="97"/>
      <c r="D31" s="68" t="s">
        <v>40</v>
      </c>
      <c r="E31" s="68"/>
      <c r="F31" s="68"/>
      <c r="G31" s="66">
        <v>10000</v>
      </c>
    </row>
    <row r="32" spans="3:19" ht="27" customHeight="1" x14ac:dyDescent="0.4">
      <c r="C32" s="97"/>
      <c r="D32" s="90" t="s">
        <v>20</v>
      </c>
      <c r="E32" s="90"/>
      <c r="F32" s="90"/>
      <c r="G32" s="91">
        <f>SUM(G30:G31)</f>
        <v>15000</v>
      </c>
    </row>
    <row r="34" spans="3:3" ht="27" customHeight="1" x14ac:dyDescent="0.4">
      <c r="C34" s="100" t="s">
        <v>45</v>
      </c>
    </row>
  </sheetData>
  <mergeCells count="7">
    <mergeCell ref="F22:F23"/>
    <mergeCell ref="G22:G23"/>
    <mergeCell ref="C22:C32"/>
    <mergeCell ref="C9:C18"/>
    <mergeCell ref="C19:D19"/>
    <mergeCell ref="D22:D23"/>
    <mergeCell ref="E22:E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68612fc16684b10c4df20f63298f547f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f809e10f39a5f57356b67ba54a01bc1e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34D90-11C4-466C-9772-9CC963DB5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customXml/itemProps3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VALORAÇÃO EXPOINTER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2025-11-13T19:42:35Z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